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is Documentos\ASVINOR\Cuentas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D25" i="1" s="1"/>
  <c r="C23" i="1"/>
  <c r="B23" i="1"/>
  <c r="D23" i="1" s="1"/>
  <c r="B22" i="1"/>
  <c r="C21" i="1"/>
  <c r="B21" i="1"/>
  <c r="D21" i="1" s="1"/>
  <c r="B20" i="1"/>
  <c r="C19" i="1"/>
  <c r="B19" i="1"/>
  <c r="D19" i="1" s="1"/>
  <c r="D18" i="1"/>
  <c r="C18" i="1"/>
  <c r="B18" i="1"/>
  <c r="C17" i="1"/>
  <c r="B17" i="1"/>
  <c r="D17" i="1" s="1"/>
  <c r="D16" i="1"/>
  <c r="C16" i="1"/>
  <c r="D15" i="1"/>
  <c r="C15" i="1"/>
  <c r="B15" i="1"/>
  <c r="C14" i="1"/>
  <c r="B14" i="1"/>
  <c r="D14" i="1" s="1"/>
  <c r="C13" i="1"/>
  <c r="B13" i="1"/>
  <c r="B26" i="1" s="1"/>
  <c r="B10" i="1"/>
  <c r="B9" i="1"/>
  <c r="C8" i="1"/>
  <c r="D8" i="1" s="1"/>
  <c r="C7" i="1"/>
  <c r="B7" i="1"/>
  <c r="D7" i="1" s="1"/>
  <c r="D6" i="1"/>
  <c r="B6" i="1"/>
  <c r="D5" i="1"/>
  <c r="B5" i="1"/>
  <c r="B4" i="1"/>
  <c r="C3" i="1"/>
  <c r="B3" i="1"/>
  <c r="D3" i="1" s="1"/>
  <c r="D13" i="1" l="1"/>
</calcChain>
</file>

<file path=xl/sharedStrings.xml><?xml version="1.0" encoding="utf-8"?>
<sst xmlns="http://schemas.openxmlformats.org/spreadsheetml/2006/main" count="29" uniqueCount="29">
  <si>
    <t>Presupuesto 2017 (real)</t>
  </si>
  <si>
    <t>a 31/12/17</t>
  </si>
  <si>
    <t>Presupuestado</t>
  </si>
  <si>
    <t>%</t>
  </si>
  <si>
    <t xml:space="preserve">   INGRESOS TOTALES</t>
  </si>
  <si>
    <t>ANUAL</t>
  </si>
  <si>
    <t>Ingresos x cuotas (sevicios) y entidades colab</t>
  </si>
  <si>
    <t>Recuperación de impagados y otros ingresos</t>
  </si>
  <si>
    <t>Ingresos subvenciones (cursos)</t>
  </si>
  <si>
    <t>Xunta de Galicia - Subvenciones</t>
  </si>
  <si>
    <t>Feria Iberflora + Ferias Internacionales</t>
  </si>
  <si>
    <t>Ingreso Fepex Ferias</t>
  </si>
  <si>
    <t>Adelanto socios y caja y otros</t>
  </si>
  <si>
    <t xml:space="preserve">  Total INGRESOS</t>
  </si>
  <si>
    <t xml:space="preserve">   GASTOS TOTALES</t>
  </si>
  <si>
    <t>Consultoría Técnica cuotas (IVA incl.)</t>
  </si>
  <si>
    <t>Gastos desplazamientos + Fepex</t>
  </si>
  <si>
    <t>Asesoría</t>
  </si>
  <si>
    <t xml:space="preserve">Material oficina </t>
  </si>
  <si>
    <t>Teléfonos fijo + móvil + web</t>
  </si>
  <si>
    <t>Sede</t>
  </si>
  <si>
    <t>Cuota Fepex</t>
  </si>
  <si>
    <t>Pagos a asociados y no asociados (ferias, ayudas)</t>
  </si>
  <si>
    <t>Comisiones y gastos Banco</t>
  </si>
  <si>
    <t>Cuotas devueltas</t>
  </si>
  <si>
    <t xml:space="preserve">Varios (LPD, Taxas y Tributos, etc.) </t>
  </si>
  <si>
    <t>Consultoría y profesionales independientes</t>
  </si>
  <si>
    <t>Otros gastos (imprevistos)</t>
  </si>
  <si>
    <t xml:space="preserve">   Total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</si>
</sst>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5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6" tint="-0.249977111117893"/>
      <name val="Calibri"/>
      <family val="2"/>
      <scheme val="minor"/>
    </font>
    <font>
      <sz val="9"/>
      <color indexed="5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horizontal="right"/>
    </xf>
    <xf numFmtId="2" fontId="1" fillId="0" borderId="0" xfId="0" applyNumberFormat="1" applyFont="1"/>
    <xf numFmtId="2" fontId="0" fillId="0" borderId="0" xfId="0" applyNumberFormat="1"/>
    <xf numFmtId="0" fontId="4" fillId="0" borderId="3" xfId="0" applyFont="1" applyBorder="1"/>
    <xf numFmtId="0" fontId="6" fillId="0" borderId="3" xfId="0" applyFont="1" applyBorder="1"/>
    <xf numFmtId="0" fontId="6" fillId="2" borderId="3" xfId="0" applyFont="1" applyFill="1" applyBorder="1"/>
    <xf numFmtId="0" fontId="7" fillId="0" borderId="0" xfId="0" applyFont="1"/>
    <xf numFmtId="2" fontId="5" fillId="0" borderId="3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2" fontId="6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me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 x meses"/>
      <sheetName val="% presupuesto"/>
      <sheetName val="Hoja3"/>
    </sheetNames>
    <sheetDataSet>
      <sheetData sheetId="0">
        <row r="3">
          <cell r="B3">
            <v>26598.160000000003</v>
          </cell>
        </row>
        <row r="4">
          <cell r="B4">
            <v>5498.3199999999988</v>
          </cell>
        </row>
        <row r="5">
          <cell r="B5">
            <v>25000</v>
          </cell>
        </row>
        <row r="6">
          <cell r="B6">
            <v>12100</v>
          </cell>
        </row>
        <row r="7">
          <cell r="B7">
            <v>39880.339999999997</v>
          </cell>
        </row>
        <row r="9">
          <cell r="B9">
            <v>0</v>
          </cell>
        </row>
        <row r="10">
          <cell r="B10">
            <v>118672.18000000001</v>
          </cell>
        </row>
        <row r="13">
          <cell r="B13">
            <v>16521.160000000003</v>
          </cell>
        </row>
        <row r="14">
          <cell r="B14">
            <v>4295.3599999999997</v>
          </cell>
        </row>
        <row r="15">
          <cell r="B15">
            <v>1040.6000000000001</v>
          </cell>
        </row>
        <row r="17">
          <cell r="B17">
            <v>615.05999999999995</v>
          </cell>
        </row>
        <row r="18">
          <cell r="B18">
            <v>640.87</v>
          </cell>
        </row>
        <row r="19">
          <cell r="B19">
            <v>8250</v>
          </cell>
        </row>
        <row r="20">
          <cell r="B20">
            <v>40753.68</v>
          </cell>
        </row>
        <row r="21">
          <cell r="B21">
            <v>157.95999999999998</v>
          </cell>
        </row>
        <row r="22">
          <cell r="B22">
            <v>737.28000000000009</v>
          </cell>
        </row>
        <row r="23">
          <cell r="B23">
            <v>10409.549999999999</v>
          </cell>
        </row>
        <row r="25">
          <cell r="B25">
            <v>1982.49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F3" sqref="F3"/>
    </sheetView>
  </sheetViews>
  <sheetFormatPr baseColWidth="10" defaultRowHeight="15" x14ac:dyDescent="0.25"/>
  <cols>
    <col min="1" max="1" width="37.140625" customWidth="1"/>
    <col min="2" max="2" width="12.85546875" customWidth="1"/>
    <col min="3" max="3" width="14.42578125" customWidth="1"/>
    <col min="4" max="4" width="8.7109375" customWidth="1"/>
  </cols>
  <sheetData>
    <row r="1" spans="1:4" ht="15.75" thickBot="1" x14ac:dyDescent="0.3">
      <c r="A1" s="1" t="s">
        <v>0</v>
      </c>
      <c r="B1" s="1" t="s">
        <v>1</v>
      </c>
      <c r="C1" t="s">
        <v>2</v>
      </c>
      <c r="D1" t="s">
        <v>3</v>
      </c>
    </row>
    <row r="2" spans="1:4" x14ac:dyDescent="0.25">
      <c r="A2" s="2" t="s">
        <v>4</v>
      </c>
      <c r="B2" s="3" t="s">
        <v>5</v>
      </c>
    </row>
    <row r="3" spans="1:4" ht="60.75" x14ac:dyDescent="0.25">
      <c r="A3" s="4" t="s">
        <v>6</v>
      </c>
      <c r="B3" s="5">
        <f>'[1]17 x meses'!B3</f>
        <v>26598.160000000003</v>
      </c>
      <c r="C3">
        <f>((21960+360+816+2160+5400)/12)*12</f>
        <v>30696</v>
      </c>
      <c r="D3" s="6">
        <f>(B3*100/C3)-100</f>
        <v>-13.349752410737537</v>
      </c>
    </row>
    <row r="4" spans="1:4" ht="60.75" x14ac:dyDescent="0.25">
      <c r="A4" s="4" t="s">
        <v>7</v>
      </c>
      <c r="B4" s="5">
        <f>'[1]17 x meses'!B4</f>
        <v>5498.3199999999988</v>
      </c>
      <c r="D4" s="7"/>
    </row>
    <row r="5" spans="1:4" x14ac:dyDescent="0.25">
      <c r="A5" s="8" t="s">
        <v>8</v>
      </c>
      <c r="B5" s="5">
        <f>'[1]17 x meses'!B5</f>
        <v>25000</v>
      </c>
      <c r="C5" s="7">
        <v>2500</v>
      </c>
      <c r="D5" s="7">
        <f>(B5*100/C5)-100</f>
        <v>900</v>
      </c>
    </row>
    <row r="6" spans="1:4" ht="48.75" x14ac:dyDescent="0.25">
      <c r="A6" s="4" t="s">
        <v>9</v>
      </c>
      <c r="B6" s="5">
        <f>'[1]17 x meses'!B6</f>
        <v>12100</v>
      </c>
      <c r="C6">
        <v>2500</v>
      </c>
      <c r="D6" s="7">
        <f>(B6*100/C6)-100</f>
        <v>384</v>
      </c>
    </row>
    <row r="7" spans="1:4" x14ac:dyDescent="0.25">
      <c r="A7" s="8" t="s">
        <v>10</v>
      </c>
      <c r="B7" s="5">
        <f>'[1]17 x meses'!B7</f>
        <v>39880.339999999997</v>
      </c>
      <c r="C7">
        <f>3600</f>
        <v>3600</v>
      </c>
      <c r="D7" s="7">
        <f>(B7*100/C7)-100</f>
        <v>1007.787222222222</v>
      </c>
    </row>
    <row r="8" spans="1:4" x14ac:dyDescent="0.25">
      <c r="A8" s="8" t="s">
        <v>11</v>
      </c>
      <c r="B8" s="5">
        <v>3500</v>
      </c>
      <c r="C8" s="7">
        <f>3500/12*12</f>
        <v>3500</v>
      </c>
      <c r="D8" s="7">
        <f>(B8*100/C8)-100</f>
        <v>0</v>
      </c>
    </row>
    <row r="9" spans="1:4" x14ac:dyDescent="0.25">
      <c r="A9" s="8" t="s">
        <v>12</v>
      </c>
      <c r="B9" s="5">
        <f>'[1]17 x meses'!B9</f>
        <v>0</v>
      </c>
      <c r="D9" s="7"/>
    </row>
    <row r="10" spans="1:4" x14ac:dyDescent="0.25">
      <c r="A10" s="9" t="s">
        <v>13</v>
      </c>
      <c r="B10" s="10">
        <f>'[1]17 x meses'!B10</f>
        <v>118672.18000000001</v>
      </c>
      <c r="D10" s="7"/>
    </row>
    <row r="11" spans="1:4" ht="15.75" thickBot="1" x14ac:dyDescent="0.3">
      <c r="A11" s="11"/>
      <c r="B11" s="12"/>
      <c r="D11" s="7"/>
    </row>
    <row r="12" spans="1:4" x14ac:dyDescent="0.25">
      <c r="A12" s="2" t="s">
        <v>14</v>
      </c>
      <c r="B12" s="5"/>
      <c r="D12" s="7"/>
    </row>
    <row r="13" spans="1:4" x14ac:dyDescent="0.25">
      <c r="A13" s="13" t="s">
        <v>15</v>
      </c>
      <c r="B13" s="5">
        <f>'[1]17 x meses'!B13</f>
        <v>16521.160000000003</v>
      </c>
      <c r="C13" s="7">
        <f>(24357.2+5115)</f>
        <v>29472.2</v>
      </c>
      <c r="D13" s="6">
        <f>(B13*100/C13)-100</f>
        <v>-43.943241427514728</v>
      </c>
    </row>
    <row r="14" spans="1:4" x14ac:dyDescent="0.25">
      <c r="A14" s="13" t="s">
        <v>16</v>
      </c>
      <c r="B14" s="5">
        <f>'[1]17 x meses'!B14</f>
        <v>4295.3599999999997</v>
      </c>
      <c r="C14" s="7">
        <f>5000</f>
        <v>5000</v>
      </c>
      <c r="D14" s="6">
        <f>(((B14-600)*100/C14))-100</f>
        <v>-26.092800000000011</v>
      </c>
    </row>
    <row r="15" spans="1:4" x14ac:dyDescent="0.25">
      <c r="A15" s="13" t="s">
        <v>17</v>
      </c>
      <c r="B15" s="5">
        <f>'[1]17 x meses'!B15</f>
        <v>1040.6000000000001</v>
      </c>
      <c r="C15" s="7">
        <f>871</f>
        <v>871</v>
      </c>
      <c r="D15" s="7">
        <f>(B15*100/C15)-100</f>
        <v>19.471871412169932</v>
      </c>
    </row>
    <row r="16" spans="1:4" x14ac:dyDescent="0.25">
      <c r="A16" s="13" t="s">
        <v>18</v>
      </c>
      <c r="B16" s="5">
        <v>0</v>
      </c>
      <c r="C16" s="7">
        <f>700</f>
        <v>700</v>
      </c>
      <c r="D16" s="6">
        <f>(B16*100/C16)-100</f>
        <v>-100</v>
      </c>
    </row>
    <row r="17" spans="1:4" x14ac:dyDescent="0.25">
      <c r="A17" s="13" t="s">
        <v>19</v>
      </c>
      <c r="B17" s="5">
        <f>'[1]17 x meses'!B17</f>
        <v>615.05999999999995</v>
      </c>
      <c r="C17" s="7">
        <f>1870</f>
        <v>1870</v>
      </c>
      <c r="D17" s="6">
        <f>(B17*100/C17)-100</f>
        <v>-67.109090909090924</v>
      </c>
    </row>
    <row r="18" spans="1:4" x14ac:dyDescent="0.25">
      <c r="A18" s="13" t="s">
        <v>20</v>
      </c>
      <c r="B18" s="5">
        <f>'[1]17 x meses'!B18</f>
        <v>640.87</v>
      </c>
      <c r="C18" s="7">
        <f>612</f>
        <v>612</v>
      </c>
      <c r="D18" s="7">
        <f>(B18*100/C18)-100</f>
        <v>4.7173202614379051</v>
      </c>
    </row>
    <row r="19" spans="1:4" x14ac:dyDescent="0.25">
      <c r="A19" s="13" t="s">
        <v>21</v>
      </c>
      <c r="B19" s="5">
        <f>'[1]17 x meses'!B19</f>
        <v>8250</v>
      </c>
      <c r="C19" s="7">
        <f>5500</f>
        <v>5500</v>
      </c>
      <c r="D19" s="7">
        <f>(B19*100/C19)-100</f>
        <v>50</v>
      </c>
    </row>
    <row r="20" spans="1:4" x14ac:dyDescent="0.25">
      <c r="A20" s="13" t="s">
        <v>22</v>
      </c>
      <c r="B20" s="5">
        <f>'[1]17 x meses'!B20</f>
        <v>40753.68</v>
      </c>
      <c r="C20" s="7"/>
      <c r="D20" s="7"/>
    </row>
    <row r="21" spans="1:4" x14ac:dyDescent="0.25">
      <c r="A21" s="13" t="s">
        <v>23</v>
      </c>
      <c r="B21" s="5">
        <f>'[1]17 x meses'!B21</f>
        <v>157.95999999999998</v>
      </c>
      <c r="C21" s="7">
        <f>350</f>
        <v>350</v>
      </c>
      <c r="D21" s="6">
        <f>(B21*100/C21)-100</f>
        <v>-54.868571428571435</v>
      </c>
    </row>
    <row r="22" spans="1:4" x14ac:dyDescent="0.25">
      <c r="A22" s="13" t="s">
        <v>24</v>
      </c>
      <c r="B22" s="5">
        <f>'[1]17 x meses'!B22</f>
        <v>737.28000000000009</v>
      </c>
      <c r="C22" s="7"/>
      <c r="D22" s="7"/>
    </row>
    <row r="23" spans="1:4" x14ac:dyDescent="0.25">
      <c r="A23" s="13" t="s">
        <v>25</v>
      </c>
      <c r="B23" s="5">
        <f>'[1]17 x meses'!B23</f>
        <v>10409.549999999999</v>
      </c>
      <c r="C23" s="7">
        <f>1000</f>
        <v>1000</v>
      </c>
      <c r="D23" s="7">
        <f>(B23*100/C23)-100</f>
        <v>940.95499999999993</v>
      </c>
    </row>
    <row r="24" spans="1:4" x14ac:dyDescent="0.25">
      <c r="A24" s="13" t="s">
        <v>26</v>
      </c>
      <c r="B24" s="5">
        <v>19238.900000000001</v>
      </c>
      <c r="C24" s="7"/>
      <c r="D24" s="7"/>
    </row>
    <row r="25" spans="1:4" x14ac:dyDescent="0.25">
      <c r="A25" s="13" t="s">
        <v>27</v>
      </c>
      <c r="B25" s="5">
        <f>'[1]17 x meses'!B25</f>
        <v>1982.49</v>
      </c>
      <c r="C25" s="7">
        <f>2000</f>
        <v>2000</v>
      </c>
      <c r="D25" s="6">
        <f>(B25*100/C25)-100</f>
        <v>-0.87550000000000239</v>
      </c>
    </row>
    <row r="26" spans="1:4" x14ac:dyDescent="0.25">
      <c r="A26" s="9" t="s">
        <v>28</v>
      </c>
      <c r="B26" s="14">
        <f>SUM(B13:B25)</f>
        <v>104642.91000000002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</dc:creator>
  <cp:lastModifiedBy>Santiago</cp:lastModifiedBy>
  <dcterms:created xsi:type="dcterms:W3CDTF">2018-05-04T08:43:04Z</dcterms:created>
  <dcterms:modified xsi:type="dcterms:W3CDTF">2018-05-04T08:44:07Z</dcterms:modified>
</cp:coreProperties>
</file>